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327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"/>
    </mc:Choice>
  </mc:AlternateContent>
  <xr:revisionPtr revIDLastSave="0" documentId="8_{1BA4F80B-AA1A-40EF-89D7-2E7A15206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8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C14" i="1" l="1"/>
  <c r="C22" i="1"/>
  <c r="B27" i="1"/>
  <c r="D26" i="1"/>
  <c r="C26" i="1"/>
  <c r="D25" i="1"/>
  <c r="C25" i="1"/>
  <c r="D22" i="1"/>
  <c r="C21" i="1" l="1"/>
  <c r="D21" i="1" s="1"/>
  <c r="C19" i="1"/>
  <c r="C16" i="1"/>
  <c r="C15" i="1"/>
  <c r="C13" i="1"/>
  <c r="D19" i="1"/>
  <c r="D15" i="1"/>
  <c r="D16" i="1"/>
  <c r="C17" i="1"/>
  <c r="D17" i="1" s="1"/>
  <c r="D13" i="1"/>
  <c r="D14" i="1"/>
  <c r="D27" i="1" l="1"/>
</calcChain>
</file>

<file path=xl/sharedStrings.xml><?xml version="1.0" encoding="utf-8"?>
<sst xmlns="http://purl.oclc.org/ooxml/spreadsheetml/main" count="24" uniqueCount="23">
  <si>
    <t>EARL PATRICE HAVERLAN</t>
  </si>
  <si>
    <t>11 rue de l'hospital</t>
  </si>
  <si>
    <t>33640 PORTETS</t>
  </si>
  <si>
    <t>Tél : 05.56.67.11.32</t>
  </si>
  <si>
    <t>Bon de commande</t>
  </si>
  <si>
    <t>GRAVES ROUGE</t>
  </si>
  <si>
    <t>Quantité</t>
  </si>
  <si>
    <t>Prix unitaire</t>
  </si>
  <si>
    <t>Total</t>
  </si>
  <si>
    <r>
      <rPr>
        <sz val="11"/>
        <color rgb="FF5F5F5F"/>
        <rFont val="Times New Roman"/>
      </rPr>
      <t xml:space="preserve">. </t>
    </r>
    <r>
      <rPr>
        <b/>
        <sz val="11"/>
        <color rgb="FF5F5F5F"/>
        <rFont val="Times New Roman"/>
      </rPr>
      <t>Domaine des Lucques</t>
    </r>
    <r>
      <rPr>
        <sz val="11"/>
        <color rgb="FF5F5F5F"/>
        <rFont val="Times New Roman"/>
      </rPr>
      <t xml:space="preserve"> 2022 – 75cl</t>
    </r>
  </si>
  <si>
    <r>
      <rPr>
        <sz val="11"/>
        <color rgb="FF5F5F5F"/>
        <rFont val="Times New Roman"/>
      </rPr>
      <t xml:space="preserve">. </t>
    </r>
    <r>
      <rPr>
        <b/>
        <sz val="11"/>
        <color rgb="FF5F5F5F"/>
        <rFont val="Times New Roman"/>
      </rPr>
      <t>La Reserve de Valentine</t>
    </r>
    <r>
      <rPr>
        <sz val="11"/>
        <color rgb="FF5F5F5F"/>
        <rFont val="Times New Roman"/>
      </rPr>
      <t xml:space="preserve"> 2020 – 37,5cl</t>
    </r>
  </si>
  <si>
    <r>
      <rPr>
        <sz val="11"/>
        <color rgb="FF5F5F5F"/>
        <rFont val="Times New Roman"/>
      </rPr>
      <t>.</t>
    </r>
    <r>
      <rPr>
        <b/>
        <sz val="11"/>
        <color rgb="FF5F5F5F"/>
        <rFont val="Times New Roman"/>
      </rPr>
      <t xml:space="preserve"> Tentation du château le Bourdillot</t>
    </r>
    <r>
      <rPr>
        <sz val="11"/>
        <color rgb="FF5F5F5F"/>
        <rFont val="Times New Roman"/>
      </rPr>
      <t xml:space="preserve"> 2022 – 75cl</t>
    </r>
  </si>
  <si>
    <r>
      <rPr>
        <sz val="11"/>
        <color rgb="FF5F5F5F"/>
        <rFont val="Times New Roman"/>
      </rPr>
      <t xml:space="preserve">. </t>
    </r>
    <r>
      <rPr>
        <b/>
        <sz val="11"/>
        <color rgb="FF5F5F5F"/>
        <rFont val="Times New Roman"/>
      </rPr>
      <t>Château Le Bourdillot</t>
    </r>
    <r>
      <rPr>
        <sz val="11"/>
        <color rgb="FF5F5F5F"/>
        <rFont val="Times New Roman"/>
      </rPr>
      <t xml:space="preserve"> 2022 – 75cl</t>
    </r>
  </si>
  <si>
    <r>
      <rPr>
        <sz val="11"/>
        <color rgb="FF000080"/>
        <rFont val="Times New Roman"/>
      </rPr>
      <t xml:space="preserve">. </t>
    </r>
    <r>
      <rPr>
        <b/>
        <u/>
        <sz val="12"/>
        <color rgb="FF000080"/>
        <rFont val="Times New Roman"/>
      </rPr>
      <t>L’INCLASSABLE  du Bourdillot</t>
    </r>
    <r>
      <rPr>
        <sz val="11"/>
        <color rgb="FF000080"/>
        <rFont val="Times New Roman"/>
      </rPr>
      <t xml:space="preserve"> 2009 – 75cl</t>
    </r>
  </si>
  <si>
    <t>GRAVES BLANC</t>
  </si>
  <si>
    <r>
      <rPr>
        <sz val="11"/>
        <color rgb="FF5F5F5F"/>
        <rFont val="Times New Roman"/>
      </rPr>
      <t>.</t>
    </r>
    <r>
      <rPr>
        <b/>
        <sz val="11"/>
        <color rgb="FF5F5F5F"/>
        <rFont val="Times New Roman"/>
      </rPr>
      <t xml:space="preserve"> Domaine des Lucques</t>
    </r>
    <r>
      <rPr>
        <sz val="11"/>
        <color rgb="FF5F5F5F"/>
        <rFont val="Times New Roman"/>
      </rPr>
      <t xml:space="preserve"> 2023 – 75cl</t>
    </r>
  </si>
  <si>
    <t>BORDEAUX SUPERIEUR ROUGE</t>
  </si>
  <si>
    <r>
      <rPr>
        <sz val="11"/>
        <color rgb="FF5F5F5F"/>
        <rFont val="Times New Roman"/>
      </rPr>
      <t xml:space="preserve">. </t>
    </r>
    <r>
      <rPr>
        <b/>
        <sz val="11"/>
        <color rgb="FF5F5F5F"/>
        <rFont val="Times New Roman"/>
      </rPr>
      <t>Château La Gravettes des Lucques 2020</t>
    </r>
    <r>
      <rPr>
        <sz val="12"/>
        <color rgb="FF5F5F5F"/>
        <rFont val="Times New Roman"/>
      </rPr>
      <t xml:space="preserve"> </t>
    </r>
    <r>
      <rPr>
        <sz val="11"/>
        <color rgb="FF5F5F5F"/>
        <rFont val="Times New Roman"/>
      </rPr>
      <t xml:space="preserve"> – 75cl</t>
    </r>
  </si>
  <si>
    <r>
      <t xml:space="preserve">. </t>
    </r>
    <r>
      <rPr>
        <b/>
        <sz val="11"/>
        <color rgb="FF5F5F5F"/>
        <rFont val="Times New Roman"/>
        <family val="1"/>
      </rPr>
      <t>Château La Gravette des Lucques</t>
    </r>
    <r>
      <rPr>
        <sz val="12"/>
        <color rgb="FF5F5F5F"/>
        <rFont val="Times New Roman"/>
        <family val="1"/>
      </rPr>
      <t xml:space="preserve"> </t>
    </r>
    <r>
      <rPr>
        <sz val="11"/>
        <color rgb="FF5F5F5F"/>
        <rFont val="Times New Roman"/>
        <family val="1"/>
      </rPr>
      <t>en cubits de 33 litres</t>
    </r>
  </si>
  <si>
    <t xml:space="preserve">  Prix unitaire (emballage compris)</t>
  </si>
  <si>
    <t>(supplément de 0.20 € par bouchon et 0.10 € par étiquette)</t>
  </si>
  <si>
    <t>Bouchons</t>
  </si>
  <si>
    <t>Etiquettes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</si>
</sst>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€&quot;"/>
    <numFmt numFmtId="165" formatCode="[$-40C]General"/>
    <numFmt numFmtId="166" formatCode="#,##0.00&quot;   &quot;"/>
    <numFmt numFmtId="167" formatCode="#,##0.00&quot; &quot;[$€-40C];[Red]&quot;-&quot;#,##0.00&quot; &quot;[$€-40C]"/>
  </numFmts>
  <fonts count="22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2"/>
      <color rgb="FF376092"/>
      <name val="Calibri"/>
      <family val="2"/>
    </font>
    <font>
      <sz val="11"/>
      <color rgb="FF376092"/>
      <name val="Calibri"/>
      <family val="2"/>
    </font>
    <font>
      <sz val="11"/>
      <color rgb="FF1F497D"/>
      <name val="Calibri"/>
      <family val="2"/>
    </font>
    <font>
      <b/>
      <sz val="18"/>
      <color rgb="FF5F5F5F"/>
      <name val="Times New Roman"/>
      <family val="1"/>
    </font>
    <font>
      <b/>
      <sz val="12"/>
      <color rgb="FF376092"/>
      <name val="Times New Roman"/>
      <family val="1"/>
    </font>
    <font>
      <b/>
      <sz val="12"/>
      <color rgb="FF5F5F5F"/>
      <name val="Times New Roman"/>
      <family val="1"/>
    </font>
    <font>
      <sz val="11"/>
      <color rgb="FF5F5F5F"/>
      <name val="Times New Roman"/>
      <family val="1"/>
    </font>
    <font>
      <b/>
      <sz val="11"/>
      <color rgb="FF5F5F5F"/>
      <name val="Times New Roman"/>
      <family val="1"/>
    </font>
    <font>
      <b/>
      <sz val="12"/>
      <color rgb="FF1F497D"/>
      <name val="Times New Roman"/>
      <family val="1"/>
    </font>
    <font>
      <sz val="12"/>
      <color rgb="FF5F5F5F"/>
      <name val="Times New Roman"/>
      <family val="1"/>
    </font>
    <font>
      <b/>
      <sz val="10"/>
      <color rgb="FF5F5F5F"/>
      <name val="Times New Roman"/>
      <family val="1"/>
    </font>
    <font>
      <b/>
      <sz val="12"/>
      <color rgb="FF262626"/>
      <name val="Times New Roman"/>
      <family val="1"/>
    </font>
    <font>
      <sz val="11"/>
      <color rgb="FF5F5F5F"/>
      <name val="Times New Roman"/>
    </font>
    <font>
      <b/>
      <sz val="11"/>
      <color rgb="FF5F5F5F"/>
      <name val="Times New Roman"/>
    </font>
    <font>
      <sz val="11"/>
      <color rgb="FF000080"/>
      <name val="Times New Roman"/>
    </font>
    <font>
      <b/>
      <u/>
      <sz val="12"/>
      <color rgb="FF000080"/>
      <name val="Times New Roman"/>
    </font>
    <font>
      <sz val="12"/>
      <color rgb="FF5F5F5F"/>
      <name val="Times New Roman"/>
    </font>
  </fonts>
  <fills count="2">
    <fill>
      <patternFill patternType="none"/>
    </fill>
    <fill>
      <patternFill patternType="gray125"/>
    </fill>
  </fills>
  <borders count="8">
    <border>
      <start/>
      <end/>
      <top/>
      <bottom/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/>
      <bottom/>
      <diagonal/>
    </border>
    <border>
      <start style="thin">
        <color rgb="FF000000"/>
      </start>
      <end style="thin">
        <color rgb="FF000000"/>
      </end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5" fontId="2" fillId="0" borderId="0"/>
    <xf numFmtId="165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7" fontId="4" fillId="0" borderId="0"/>
  </cellStyleXfs>
  <cellXfs count="34">
    <xf numFmtId="0" fontId="0" fillId="0" borderId="0" xfId="0"/>
    <xf numFmtId="165" fontId="5" fillId="0" borderId="0" xfId="2" applyFont="1" applyAlignment="1">
      <alignment horizontal="left" vertical="center"/>
    </xf>
    <xf numFmtId="165" fontId="1" fillId="0" borderId="0" xfId="2"/>
    <xf numFmtId="165" fontId="1" fillId="0" borderId="0" xfId="2" applyProtection="1">
      <protection locked="0"/>
    </xf>
    <xf numFmtId="165" fontId="6" fillId="0" borderId="0" xfId="2" applyFont="1" applyAlignment="1">
      <alignment horizontal="left" vertical="center"/>
    </xf>
    <xf numFmtId="165" fontId="7" fillId="0" borderId="0" xfId="1" applyFont="1" applyAlignment="1">
      <alignment horizontal="left" vertical="center"/>
    </xf>
    <xf numFmtId="165" fontId="1" fillId="0" borderId="0" xfId="2" applyAlignment="1">
      <alignment horizontal="left" vertical="center"/>
    </xf>
    <xf numFmtId="165" fontId="9" fillId="0" borderId="1" xfId="2" applyFont="1" applyBorder="1" applyAlignment="1">
      <alignment vertical="center" wrapText="1"/>
    </xf>
    <xf numFmtId="165" fontId="10" fillId="0" borderId="2" xfId="2" applyFont="1" applyBorder="1" applyAlignment="1">
      <alignment horizontal="center" vertical="center" wrapText="1"/>
    </xf>
    <xf numFmtId="165" fontId="10" fillId="0" borderId="3" xfId="2" applyFont="1" applyBorder="1" applyAlignment="1">
      <alignment horizontal="center" vertical="center" wrapText="1"/>
    </xf>
    <xf numFmtId="165" fontId="10" fillId="0" borderId="1" xfId="2" applyFont="1" applyBorder="1" applyAlignment="1">
      <alignment horizontal="center" vertical="center" wrapText="1"/>
    </xf>
    <xf numFmtId="165" fontId="1" fillId="0" borderId="5" xfId="2" applyBorder="1" applyAlignment="1" applyProtection="1">
      <alignment horizontal="center" vertical="center"/>
      <protection locked="0"/>
    </xf>
    <xf numFmtId="165" fontId="11" fillId="0" borderId="4" xfId="2" applyFont="1" applyBorder="1" applyAlignment="1">
      <alignment vertical="center" wrapText="1"/>
    </xf>
    <xf numFmtId="165" fontId="1" fillId="0" borderId="7" xfId="2" applyBorder="1" applyAlignment="1" applyProtection="1">
      <alignment horizontal="center" vertical="center"/>
      <protection locked="0"/>
    </xf>
    <xf numFmtId="165" fontId="15" fillId="0" borderId="4" xfId="2" applyFont="1" applyBorder="1" applyAlignment="1">
      <alignment vertical="center" wrapText="1"/>
    </xf>
    <xf numFmtId="165" fontId="12" fillId="0" borderId="4" xfId="2" applyFont="1" applyBorder="1" applyAlignment="1">
      <alignment vertical="center" wrapText="1"/>
    </xf>
    <xf numFmtId="165" fontId="16" fillId="0" borderId="1" xfId="2" applyFont="1" applyBorder="1" applyAlignment="1">
      <alignment horizontal="right" vertical="center" wrapText="1"/>
    </xf>
    <xf numFmtId="164" fontId="1" fillId="0" borderId="0" xfId="2" applyNumberFormat="1" applyProtection="1">
      <protection locked="0"/>
    </xf>
    <xf numFmtId="164" fontId="1" fillId="0" borderId="5" xfId="2" applyNumberFormat="1" applyBorder="1" applyAlignment="1">
      <alignment horizontal="center" vertical="center"/>
    </xf>
    <xf numFmtId="164" fontId="1" fillId="0" borderId="6" xfId="2" applyNumberFormat="1" applyBorder="1" applyAlignment="1">
      <alignment horizontal="center" vertical="center"/>
    </xf>
    <xf numFmtId="164" fontId="1" fillId="0" borderId="7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164" fontId="1" fillId="0" borderId="5" xfId="2" applyNumberFormat="1" applyBorder="1" applyAlignment="1" applyProtection="1">
      <alignment horizontal="center" vertical="center"/>
      <protection locked="0"/>
    </xf>
    <xf numFmtId="164" fontId="1" fillId="0" borderId="6" xfId="2" applyNumberFormat="1" applyBorder="1" applyAlignment="1" applyProtection="1">
      <alignment horizontal="center" vertical="center"/>
      <protection locked="0"/>
    </xf>
    <xf numFmtId="165" fontId="1" fillId="0" borderId="5" xfId="2" applyBorder="1" applyAlignment="1">
      <alignment horizontal="center" vertical="center"/>
    </xf>
    <xf numFmtId="166" fontId="1" fillId="0" borderId="5" xfId="2" applyNumberFormat="1" applyBorder="1" applyAlignment="1">
      <alignment horizontal="center" vertical="center"/>
    </xf>
    <xf numFmtId="166" fontId="1" fillId="0" borderId="6" xfId="2" applyNumberFormat="1" applyBorder="1" applyAlignment="1">
      <alignment horizontal="center" vertical="center"/>
    </xf>
    <xf numFmtId="165" fontId="1" fillId="0" borderId="1" xfId="2" applyBorder="1" applyAlignment="1">
      <alignment horizontal="center" vertical="center"/>
    </xf>
    <xf numFmtId="165" fontId="8" fillId="0" borderId="0" xfId="2" applyFont="1" applyAlignment="1">
      <alignment horizontal="center" vertical="center" wrapText="1"/>
    </xf>
    <xf numFmtId="165" fontId="13" fillId="0" borderId="1" xfId="2" applyFont="1" applyBorder="1" applyAlignment="1">
      <alignment vertical="center" wrapText="1"/>
    </xf>
    <xf numFmtId="165" fontId="9" fillId="0" borderId="1" xfId="2" applyFont="1" applyBorder="1" applyAlignment="1">
      <alignment horizontal="left" vertical="center" wrapText="1"/>
    </xf>
    <xf numFmtId="165" fontId="17" fillId="0" borderId="4" xfId="2" applyFont="1" applyBorder="1" applyAlignment="1">
      <alignment vertical="center" wrapText="1"/>
    </xf>
    <xf numFmtId="165" fontId="19" fillId="0" borderId="4" xfId="2" applyFont="1" applyBorder="1" applyAlignment="1">
      <alignment vertical="center" wrapText="1"/>
    </xf>
    <xf numFmtId="165" fontId="17" fillId="0" borderId="4" xfId="2" applyFont="1" applyBorder="1" applyAlignment="1">
      <alignment horizontal="left" vertical="center" wrapText="1"/>
    </xf>
  </cellXfs>
  <cellStyles count="7">
    <cellStyle name="Excel Built-in Hyperlink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Normal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0</xdr:col>
      <xdr:colOff>65160</xdr:colOff>
      <xdr:row>27</xdr:row>
      <xdr:rowOff>19440</xdr:rowOff>
    </xdr:from>
    <xdr:ext cx="6001920" cy="888120"/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E3BA4C17-7E88-4615-AF0D-0A670693870B}"/>
            </a:ext>
          </a:extLst>
        </xdr:cNvPr>
        <xdr:cNvSpPr/>
      </xdr:nvSpPr>
      <xdr:spPr>
        <a:xfrm>
          <a:off x="65160" y="6763140"/>
          <a:ext cx="6001920" cy="88812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solidFill>
          <a:srgbClr val="FFFFFF"/>
        </a:solidFill>
        <a:ln w="9360">
          <a:solidFill>
            <a:srgbClr val="BCBCBC"/>
          </a:solidFill>
          <a:prstDash val="solid"/>
        </a:ln>
      </xdr:spPr>
      <xdr:txBody>
        <a:bodyPr vert="horz" wrap="square" lIns="90000" tIns="45000" rIns="90000" bIns="45000" anchor="t" compatLnSpc="0">
          <a:noAutofit/>
        </a:bodyPr>
        <a:lstStyle/>
        <a:p>
          <a:pPr lvl="0" rtl="0" hangingPunct="0">
            <a:buNone/>
            <a:tabLst/>
            <a:defRPr sz="1800"/>
          </a:pPr>
          <a:r>
            <a:rPr lang="fr-FR" sz="1100" b="0" i="0" u="none" strike="noStrike" kern="1200" spc="0">
              <a:solidFill>
                <a:srgbClr val="000000"/>
              </a:solidFill>
              <a:latin typeface="Calibri"/>
            </a:rPr>
            <a:t>Nom: 			Prénom : 	</a:t>
          </a:r>
        </a:p>
        <a:p>
          <a:pPr lvl="0" rtl="0" hangingPunct="0">
            <a:buNone/>
            <a:tabLst/>
            <a:defRPr sz="1800"/>
          </a:pPr>
          <a:r>
            <a:rPr lang="fr-FR" sz="1100" b="0" i="0" u="none" strike="noStrike" kern="1200" spc="0">
              <a:solidFill>
                <a:srgbClr val="000000"/>
              </a:solidFill>
              <a:latin typeface="Calibri"/>
            </a:rPr>
            <a:t>Adresse : 	</a:t>
          </a:r>
        </a:p>
        <a:p>
          <a:pPr lvl="0" rtl="0" hangingPunct="0">
            <a:buNone/>
            <a:tabLst/>
            <a:defRPr sz="1800"/>
          </a:pPr>
          <a:r>
            <a:rPr lang="fr-FR" sz="1100" b="0" i="0" u="none" strike="noStrike" kern="1200" spc="0">
              <a:solidFill>
                <a:srgbClr val="000000"/>
              </a:solidFill>
              <a:latin typeface="Calibri"/>
            </a:rPr>
            <a:t>Code postal : 			Ville : 	</a:t>
          </a:r>
        </a:p>
        <a:p>
          <a:pPr lvl="0" rtl="0" hangingPunct="0">
            <a:buNone/>
            <a:tabLst/>
            <a:defRPr sz="1800"/>
          </a:pPr>
          <a:r>
            <a:rPr lang="fr-FR" sz="1100" b="0" i="0" u="none" strike="noStrike" kern="1200" spc="0">
              <a:solidFill>
                <a:srgbClr val="000000"/>
              </a:solidFill>
              <a:latin typeface="Calibri"/>
            </a:rPr>
            <a:t>Téléphone : 			E-mail : 	</a:t>
          </a:r>
        </a:p>
        <a:p>
          <a:pPr lvl="0" rtl="0" hangingPunct="0">
            <a:buNone/>
            <a:tabLst/>
            <a:defRPr sz="1800"/>
          </a:pPr>
          <a:endParaRPr lang="fr-FR" sz="1100" b="0" i="0" u="none" strike="noStrike" kern="1200" spc="0">
            <a:solidFill>
              <a:srgbClr val="000000"/>
            </a:solidFill>
            <a:latin typeface="Calibri"/>
          </a:endParaRPr>
        </a:p>
        <a:p>
          <a:pPr lvl="0" rtl="0" hangingPunct="0">
            <a:buNone/>
            <a:tabLst/>
            <a:defRPr sz="1800"/>
          </a:pPr>
          <a:endParaRPr lang="fr-FR" sz="1100" b="0" i="0" u="none" strike="noStrike" kern="1200" spc="0">
            <a:solidFill>
              <a:srgbClr val="000000"/>
            </a:solidFill>
            <a:latin typeface="Calibri"/>
          </a:endParaRPr>
        </a:p>
      </xdr:txBody>
    </xdr:sp>
    <xdr:clientData/>
  </xdr:oneCellAnchor>
  <xdr:oneCellAnchor>
    <xdr:from>
      <xdr:col>0</xdr:col>
      <xdr:colOff>2122560</xdr:colOff>
      <xdr:row>0</xdr:row>
      <xdr:rowOff>38520</xdr:rowOff>
    </xdr:from>
    <xdr:ext cx="1930319" cy="1027439"/>
    <xdr:pic>
      <xdr:nvPicPr>
        <xdr:cNvPr id="2" name="Image 2">
          <a:extLst>
            <a:ext uri="{FF2B5EF4-FFF2-40B4-BE49-F238E27FC236}">
              <a16:creationId xmlns:a16="http://schemas.microsoft.com/office/drawing/2014/main" id="{D543040D-C7CA-4E1B-8685-2CE47873A9BE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lum/>
          <a:alphaModFix/>
        </a:blip>
        <a:srcRect/>
        <a:stretch>
          <a:fillRect/>
        </a:stretch>
      </xdr:blipFill>
      <xdr:spPr>
        <a:xfrm>
          <a:off x="2122560" y="38520"/>
          <a:ext cx="1930319" cy="10274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7"/>
  <sheetViews>
    <sheetView tabSelected="1" topLeftCell="A5" workbookViewId="0">
      <selection activeCell="C15" sqref="C15"/>
    </sheetView>
  </sheetViews>
  <sheetFormatPr defaultColWidth="11" defaultRowHeight="15"/>
  <cols>
    <col min="1" max="1" width="52.5" style="3" customWidth="1"/>
    <col min="2" max="2" width="9.5" style="3" customWidth="1"/>
    <col min="3" max="3" width="7.625" style="3" customWidth="1"/>
    <col min="4" max="4" width="11.375" style="3" customWidth="1"/>
    <col min="5" max="1024" width="10.625" style="3" customWidth="1"/>
  </cols>
  <sheetData>
    <row r="1" spans="1:4" ht="15.75">
      <c r="A1" s="1" t="s">
        <v>0</v>
      </c>
      <c r="B1" s="2"/>
      <c r="C1" s="2"/>
      <c r="D1" s="2"/>
    </row>
    <row r="2" spans="1:4">
      <c r="A2" s="4" t="s">
        <v>1</v>
      </c>
      <c r="B2" s="2"/>
      <c r="C2" s="2"/>
      <c r="D2" s="2"/>
    </row>
    <row r="3" spans="1:4">
      <c r="A3" s="4" t="s">
        <v>2</v>
      </c>
      <c r="B3" s="2"/>
      <c r="C3" s="2"/>
      <c r="D3" s="2"/>
    </row>
    <row r="4" spans="1:4">
      <c r="A4" s="4" t="s">
        <v>3</v>
      </c>
      <c r="B4" s="2"/>
      <c r="C4" s="2"/>
      <c r="D4" s="2"/>
    </row>
    <row r="5" spans="1:4">
      <c r="A5" s="5"/>
      <c r="B5" s="2"/>
      <c r="C5" s="2"/>
      <c r="D5" s="2"/>
    </row>
    <row r="6" spans="1:4">
      <c r="A6" s="6"/>
      <c r="B6" s="2"/>
      <c r="C6" s="2"/>
      <c r="D6" s="2"/>
    </row>
    <row r="7" spans="1:4" ht="9.75" customHeight="1">
      <c r="A7" s="2"/>
      <c r="B7" s="2"/>
      <c r="C7" s="2"/>
      <c r="D7" s="2"/>
    </row>
    <row r="8" spans="1:4" ht="15" customHeight="1">
      <c r="A8" s="28" t="s">
        <v>4</v>
      </c>
      <c r="B8" s="28"/>
      <c r="C8" s="28"/>
      <c r="D8" s="28"/>
    </row>
    <row r="9" spans="1:4" ht="1.5" customHeight="1">
      <c r="A9" s="2"/>
      <c r="B9" s="2"/>
      <c r="C9" s="2"/>
      <c r="D9" s="2"/>
    </row>
    <row r="10" spans="1:4">
      <c r="A10" s="2"/>
      <c r="B10" s="2"/>
      <c r="C10" s="2"/>
      <c r="D10" s="2"/>
    </row>
    <row r="11" spans="1:4" ht="33" customHeight="1">
      <c r="A11" s="7" t="s">
        <v>5</v>
      </c>
      <c r="B11" s="8" t="s">
        <v>6</v>
      </c>
      <c r="C11" s="9" t="s">
        <v>7</v>
      </c>
      <c r="D11" s="10" t="s">
        <v>8</v>
      </c>
    </row>
    <row r="12" spans="1:4" ht="27" hidden="1" customHeight="1">
      <c r="A12" s="12"/>
      <c r="B12" s="11"/>
      <c r="C12" s="18"/>
      <c r="D12" s="19"/>
    </row>
    <row r="13" spans="1:4" ht="27" customHeight="1">
      <c r="A13" s="31" t="s">
        <v>9</v>
      </c>
      <c r="B13" s="11"/>
      <c r="C13" s="18" t="str">
        <f>IF($B$27=" "," ",IF($B$27&lt;=11,9.8,IF(AND($B$27&gt;=12,$B$27&lt;=23),9.5,IF(AND($B$27&gt;=24,$B$27&lt;=35),9.1,IF(AND($B$27&gt;=36,$B$27&lt;=47),8.8,IF(AND($B$27&gt;=48,$B$27&lt;=299),8.65,7.5))))))</f>
        <v xml:space="preserve"> </v>
      </c>
      <c r="D13" s="19" t="str">
        <f t="shared" ref="D13:D17" si="0">IF(C13=" "," ",B13*C13)</f>
        <v xml:space="preserve"> </v>
      </c>
    </row>
    <row r="14" spans="1:4" ht="27" customHeight="1">
      <c r="A14" s="31" t="s">
        <v>10</v>
      </c>
      <c r="B14" s="11"/>
      <c r="C14" s="18" t="str">
        <f>IF($B$27=" "," ",IF($B$27&lt;=11,10.2,IF(AND($B$27&gt;=12,$B$27&lt;=23),9.9,IF(AND($B$27&gt;=24,$B$27&lt;=35),9.5,IF(AND($B$27&gt;=36,$B$27&lt;=47),9.2,IF(AND($B$27&gt;=48,$B$27&lt;=299),9.05,7.9))))))</f>
        <v xml:space="preserve"> </v>
      </c>
      <c r="D14" s="19" t="str">
        <f t="shared" si="0"/>
        <v xml:space="preserve"> </v>
      </c>
    </row>
    <row r="15" spans="1:4" ht="27" customHeight="1">
      <c r="A15" s="31" t="s">
        <v>11</v>
      </c>
      <c r="B15" s="11"/>
      <c r="C15" s="18" t="str">
        <f>IF(B27=" "," ",IF($B$27&lt;=11,10.8,IF(AND($B$27&gt;=12,$B$27&lt;=23),10.5,IF(AND($B$27&gt;=24,$B$27&lt;=35),10.1,IF(AND($B$27&gt;=36,$B$27&lt;=47),9.8,IF(AND($B$27&gt;=48,$B$27&lt;=299),9.65,8.5))))))</f>
        <v xml:space="preserve"> </v>
      </c>
      <c r="D15" s="19" t="str">
        <f t="shared" si="0"/>
        <v xml:space="preserve"> </v>
      </c>
    </row>
    <row r="16" spans="1:4" ht="27" customHeight="1">
      <c r="A16" s="31" t="s">
        <v>12</v>
      </c>
      <c r="B16" s="11"/>
      <c r="C16" s="18" t="str">
        <f>IF($B$27=" "," ",IF($B$27&lt;=11,16,IF(AND($B$27&gt;=12,$B$27&lt;=23),15.7,IF(AND($B$27&gt;=24,$B$27&lt;=35),15.2,IF(AND($B$27&gt;=36,$B$27&lt;=47),14.7,IF(AND($B$27&gt;=48,$B$27&lt;=299),14.2,14.2))))))</f>
        <v xml:space="preserve"> </v>
      </c>
      <c r="D16" s="19" t="str">
        <f t="shared" si="0"/>
        <v xml:space="preserve"> </v>
      </c>
    </row>
    <row r="17" spans="1:6" ht="27" customHeight="1">
      <c r="A17" s="32" t="s">
        <v>13</v>
      </c>
      <c r="B17" s="11"/>
      <c r="C17" s="18" t="str">
        <f>IF(B27=" "," ",200)</f>
        <v xml:space="preserve"> </v>
      </c>
      <c r="D17" s="19" t="str">
        <f t="shared" si="0"/>
        <v xml:space="preserve"> </v>
      </c>
    </row>
    <row r="18" spans="1:6" ht="27" customHeight="1">
      <c r="A18" s="29" t="s">
        <v>14</v>
      </c>
      <c r="B18" s="29"/>
      <c r="C18" s="29"/>
      <c r="D18" s="29"/>
    </row>
    <row r="19" spans="1:6" ht="27" customHeight="1">
      <c r="A19" s="33" t="s">
        <v>15</v>
      </c>
      <c r="B19" s="13"/>
      <c r="C19" s="20" t="str">
        <f>IF(B27=" "," ",IF($B$27&lt;=11,9.85,IF(AND($B$27&gt;=12,$B$27&lt;=23),9.55,IF(AND($B$27&gt;=24,$B$27&lt;=35),9.25,IF(AND($B$27&gt;=36,$B$27&lt;=47),8.95,IF(AND($B$27&gt;=48,$B$27&lt;=299),8.8,7.65))))))</f>
        <v xml:space="preserve"> </v>
      </c>
      <c r="D19" s="21" t="str">
        <f>IF(B19=""," ",B19*C19)</f>
        <v xml:space="preserve"> </v>
      </c>
    </row>
    <row r="20" spans="1:6" ht="27" customHeight="1">
      <c r="A20" s="30" t="s">
        <v>16</v>
      </c>
      <c r="B20" s="30"/>
      <c r="C20" s="30"/>
      <c r="D20" s="30"/>
    </row>
    <row r="21" spans="1:6" ht="27" customHeight="1">
      <c r="A21" s="31" t="s">
        <v>17</v>
      </c>
      <c r="B21" s="11"/>
      <c r="C21" s="18" t="str">
        <f>IF(B27=" "," ",IF($B$27&lt;=11,7.6,IF(AND($B$27&gt;=12,$B$27&lt;=23),7.3,IF(AND($B$27&gt;=24,$B$27&lt;=35),6.9,IF(AND($B$27&gt;=36,$B$27&lt;=47),6.6,IF(AND($B$27&gt;=48,$B$27&lt;=299),6.45,5.3))))))</f>
        <v xml:space="preserve"> </v>
      </c>
      <c r="D21" s="19" t="str">
        <f>IF(C21=" "," ",C21*B21)</f>
        <v xml:space="preserve"> </v>
      </c>
    </row>
    <row r="22" spans="1:6" ht="27" customHeight="1">
      <c r="A22" s="12" t="s">
        <v>18</v>
      </c>
      <c r="B22" s="11"/>
      <c r="C22" s="22" t="str">
        <f>IF(B22=0," ",IF(B22=1,156,IF(B22=2,149,IF(B22=3,144,IF(B22=4,137,IF(B22&gt;4,142,140))))))</f>
        <v xml:space="preserve"> </v>
      </c>
      <c r="D22" s="23" t="str">
        <f>IF(C22=" "," ",C22*B22)</f>
        <v xml:space="preserve"> </v>
      </c>
    </row>
    <row r="23" spans="1:6" ht="18" customHeight="1">
      <c r="A23" s="12" t="s">
        <v>19</v>
      </c>
      <c r="B23" s="24"/>
      <c r="C23" s="25"/>
      <c r="D23" s="26"/>
    </row>
    <row r="24" spans="1:6">
      <c r="A24" s="14" t="s">
        <v>20</v>
      </c>
      <c r="B24" s="24"/>
      <c r="C24" s="25"/>
      <c r="D24" s="26"/>
    </row>
    <row r="25" spans="1:6" ht="21" customHeight="1">
      <c r="A25" s="15" t="s">
        <v>21</v>
      </c>
      <c r="B25" s="11"/>
      <c r="C25" s="18" t="str">
        <f>IF(B25=""," ",0.2)</f>
        <v xml:space="preserve"> </v>
      </c>
      <c r="D25" s="19" t="str">
        <f>IF(B25=""," ",C25*B25)</f>
        <v xml:space="preserve"> </v>
      </c>
    </row>
    <row r="26" spans="1:6" ht="21" customHeight="1">
      <c r="A26" s="15" t="s">
        <v>22</v>
      </c>
      <c r="B26" s="11"/>
      <c r="C26" s="18" t="str">
        <f>IF(B26=""," ",0.1)</f>
        <v xml:space="preserve"> </v>
      </c>
      <c r="D26" s="19" t="str">
        <f>IF(B26=""," ",C26*B26)</f>
        <v xml:space="preserve"> </v>
      </c>
    </row>
    <row r="27" spans="1:6" ht="21" customHeight="1">
      <c r="A27" s="16" t="s">
        <v>8</v>
      </c>
      <c r="B27" s="27" t="str">
        <f>IF(SUM(B12,B13,B14,B16,B17,B21,B19,B15)=0," ",SUM(B12:B17,B21,B19))</f>
        <v xml:space="preserve"> </v>
      </c>
      <c r="C27" s="27"/>
      <c r="D27" s="21" t="str">
        <f>IF(B27=" "," ",SUM(D12:D17,D21,D22,D23,D24,D25,D26,D19))</f>
        <v xml:space="preserve"> </v>
      </c>
      <c r="E27" s="17"/>
      <c r="F27" s="17"/>
    </row>
  </sheetData>
  <mergeCells count="3">
    <mergeCell ref="A8:D8"/>
    <mergeCell ref="A18:D18"/>
    <mergeCell ref="A20:D20"/>
  </mergeCells>
  <pageMargins left="0.70826771653543308" right="0.70826771653543308" top="1.1417322834645671" bottom="0.82086614173228345" header="0.74803149606299213" footer="0.31535433070866142"/>
  <pageSetup paperSize="0" fitToWidth="0" fitToHeight="0" orientation="portrait" horizontalDpi="0" verticalDpi="0" copies="0"/>
  <headerFooter alignWithMargins="0">
    <oddFooter>&amp;C&amp;"Calibri,Regular"&amp;8&amp;K8F8F8FCapital social 520 000€  - RCS BORDEAUX - SIREN 435 205 562 000 18 - APE 011G
Tel&amp;9 : 05.56.67.11.32  -  Email : patrice.haverlan@gmail.com
Site Internet : www.chateau-le-bourdillot.com</oddFooter>
  </headerFooter>
  <drawing r:id="rId1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1"/>
  <sheetViews>
    <sheetView workbookViewId="0"/>
  </sheetViews>
  <sheetFormatPr defaultColWidth="11" defaultRowHeight="15"/>
  <cols>
    <col min="1" max="1024" width="9.875" style="2" customWidth="1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1"/>
  <sheetViews>
    <sheetView workbookViewId="0"/>
  </sheetViews>
  <sheetFormatPr defaultColWidth="11" defaultRowHeight="15"/>
  <cols>
    <col min="1" max="1024" width="9.875" style="2" customWidth="1"/>
  </cols>
  <sheetData/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</dc:creator>
  <cp:keywords/>
  <dc:description/>
  <cp:lastModifiedBy>UTILISATEUR</cp:lastModifiedBy>
  <cp:revision/>
  <dcterms:created xsi:type="dcterms:W3CDTF">2018-01-26T09:43:13Z</dcterms:created>
  <dcterms:modified xsi:type="dcterms:W3CDTF">2026-07-31T07:41:39Z</dcterms:modified>
  <cp:category/>
  <cp:contentStatus/>
</cp:coreProperties>
</file>